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4240" windowHeight="1356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3" l="1"/>
  <c r="E11" i="23"/>
  <c r="C36" i="19" l="1"/>
  <c r="C3" i="23" l="1"/>
  <c r="E50" i="22" l="1"/>
  <c r="E48" i="22"/>
  <c r="E47" i="22"/>
  <c r="E44" i="22"/>
  <c r="E43" i="22"/>
  <c r="E42" i="22"/>
  <c r="E41" i="22"/>
  <c r="E36" i="22"/>
  <c r="E59" i="22"/>
  <c r="E58" i="22"/>
  <c r="E57" i="22"/>
  <c r="E56" i="22"/>
  <c r="E55" i="22"/>
  <c r="E54" i="22"/>
  <c r="E53" i="22"/>
  <c r="E52" i="22"/>
  <c r="E51" i="22"/>
  <c r="E49" i="22"/>
  <c r="E46" i="22"/>
  <c r="E45" i="22"/>
  <c r="E40" i="22"/>
  <c r="E39" i="22"/>
  <c r="E38" i="22"/>
  <c r="E37" i="22"/>
  <c r="E35" i="22"/>
  <c r="E34" i="22"/>
  <c r="E33" i="22"/>
  <c r="E32" i="22"/>
  <c r="E31" i="22"/>
  <c r="E30" i="22"/>
  <c r="E27" i="22"/>
  <c r="E26" i="22"/>
  <c r="E25" i="22"/>
  <c r="E24" i="22"/>
  <c r="E29" i="22"/>
  <c r="E28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60" i="22" l="1"/>
  <c r="C63" i="22" s="1"/>
  <c r="D5" i="14"/>
  <c r="C2" i="23"/>
  <c r="C13" i="23"/>
  <c r="C9" i="23"/>
  <c r="C8" i="23"/>
  <c r="G24" i="11"/>
  <c r="G22" i="11"/>
  <c r="G18" i="11"/>
  <c r="F5" i="11"/>
  <c r="F6" i="11"/>
  <c r="F4" i="11"/>
  <c r="D60" i="22"/>
  <c r="C41" i="19"/>
  <c r="C37" i="19"/>
  <c r="C34" i="19"/>
  <c r="C33" i="19"/>
  <c r="D6" i="14"/>
  <c r="G29" i="19"/>
  <c r="E29" i="19"/>
  <c r="G28" i="19"/>
  <c r="E28" i="19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G16" i="19" s="1"/>
  <c r="E10" i="19"/>
  <c r="E11" i="19"/>
  <c r="E12" i="19"/>
  <c r="E13" i="19"/>
  <c r="E14" i="19"/>
  <c r="E15" i="19"/>
  <c r="E9" i="19"/>
  <c r="E8" i="19"/>
  <c r="E7" i="19"/>
  <c r="E6" i="19"/>
  <c r="E16" i="19" s="1"/>
  <c r="E5" i="19"/>
  <c r="E4" i="19"/>
  <c r="G26" i="19"/>
  <c r="C7" i="23" l="1"/>
  <c r="B20" i="14"/>
  <c r="B16" i="14"/>
  <c r="B12" i="14"/>
  <c r="B10" i="14"/>
  <c r="B13" i="14"/>
  <c r="B19" i="14"/>
  <c r="B15" i="14"/>
  <c r="B11" i="14"/>
  <c r="B14" i="14"/>
  <c r="B9" i="14"/>
  <c r="B18" i="14"/>
  <c r="B17" i="14"/>
  <c r="C60" i="22"/>
  <c r="C64" i="22" l="1"/>
  <c r="D7" i="23"/>
  <c r="C12" i="23" l="1"/>
  <c r="C11" i="23" s="1"/>
  <c r="D11" i="23" s="1"/>
  <c r="E26" i="19"/>
  <c r="G15" i="23" l="1"/>
  <c r="H11" i="23"/>
  <c r="D15" i="23"/>
  <c r="B21" i="14"/>
</calcChain>
</file>

<file path=xl/comments1.xml><?xml version="1.0" encoding="utf-8"?>
<comments xmlns="http://schemas.openxmlformats.org/spreadsheetml/2006/main">
  <authors>
    <author>Ekaterine Adamia</author>
  </authors>
  <commentLis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Ekaterine Adamia:</t>
        </r>
        <r>
          <rPr>
            <sz val="9"/>
            <color indexed="81"/>
            <rFont val="Tahoma"/>
            <family val="2"/>
            <charset val="204"/>
          </rPr>
          <t xml:space="preserve">
დეკემბერი ანაზღაურდება 2020 წლის იანვარში</t>
        </r>
      </text>
    </comment>
  </commentList>
</comments>
</file>

<file path=xl/sharedStrings.xml><?xml version="1.0" encoding="utf-8"?>
<sst xmlns="http://schemas.openxmlformats.org/spreadsheetml/2006/main" count="170" uniqueCount="155">
  <si>
    <t>არაპირდაპირი ხარჯი</t>
  </si>
  <si>
    <t>კვება</t>
  </si>
  <si>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</si>
  <si>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</si>
  <si>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</si>
  <si>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</si>
  <si>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</si>
  <si>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</si>
  <si>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</si>
  <si>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</si>
  <si>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ჯამი:</t>
  </si>
  <si>
    <t>თვე-წელი</t>
  </si>
  <si>
    <t>საწოლდღეები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</si>
  <si>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</si>
  <si>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</si>
  <si>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</si>
  <si>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</si>
  <si>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</si>
  <si>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</si>
  <si>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</si>
  <si>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გამოკვლევები/პროცედურები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</si>
  <si>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</si>
  <si>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</si>
  <si>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</si>
  <si>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</si>
  <si>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</si>
  <si>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</si>
  <si>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</si>
  <si>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</si>
  <si>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</si>
  <si>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</si>
  <si>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</si>
  <si>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</si>
  <si>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</si>
  <si>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</si>
  <si>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</si>
  <si>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</si>
  <si>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</si>
  <si>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</si>
  <si>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</si>
  <si>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</si>
  <si>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</si>
  <si>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</si>
  <si>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</si>
  <si>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</si>
  <si>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</si>
  <si>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</si>
  <si>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</si>
  <si>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</si>
  <si>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</si>
  <si>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</si>
  <si>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</si>
  <si>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</si>
  <si>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</si>
  <si>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</si>
  <si>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</si>
  <si>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</si>
  <si>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</si>
  <si>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</si>
  <si>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</si>
  <si>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</si>
  <si>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</si>
  <si>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</si>
  <si>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</si>
  <si>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</si>
  <si>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</si>
  <si>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</si>
  <si>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</si>
  <si>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</si>
  <si>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</si>
  <si>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</si>
  <si>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</si>
  <si>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</si>
  <si>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</si>
  <si>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</si>
  <si>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</si>
  <si>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</si>
  <si>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</si>
  <si>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</si>
  <si>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</si>
  <si>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</si>
  <si>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</si>
  <si>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</si>
  <si>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</si>
  <si>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</si>
  <si>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</si>
  <si>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</si>
  <si>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</si>
  <si>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</si>
  <si>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</si>
  <si>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</si>
  <si>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</si>
  <si>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</si>
  <si>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</si>
  <si>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</si>
  <si>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</si>
  <si>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</si>
  <si>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</si>
  <si>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</si>
  <si>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</si>
  <si>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</si>
  <si>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</si>
  <si>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</si>
  <si>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</si>
  <si>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</si>
  <si>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</si>
  <si>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</si>
  <si>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</si>
  <si>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</si>
  <si>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</si>
  <si>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</si>
  <si>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</si>
  <si>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</si>
  <si>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</si>
  <si>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</si>
  <si>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</si>
  <si>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</si>
  <si>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</si>
  <si>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</si>
  <si>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</si>
  <si>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რეაბილიტაციის კურსი</t>
  </si>
  <si>
    <t>ვაუჩერის/საწოლდღის ფასი (ლარი)</t>
  </si>
  <si>
    <t>1 ს/დღის კვების ფაქტიური ხარჯი (ლარი)</t>
  </si>
  <si>
    <t>საწოლების რაოდენობა დაწესებულებაში</t>
  </si>
  <si>
    <t>საწოლდღის რაოდენობა დაწესებულების 100%-იანი დატვირთვის შემთხვევაში</t>
  </si>
  <si>
    <t>საწოლდღის რაოდენობა (საშუალოდ) ყოველთვიურად</t>
  </si>
  <si>
    <t>საწოლდღეების რაოდენობა</t>
  </si>
  <si>
    <t xml:space="preserve">საწოლდღის რაოდენობა თვეში </t>
  </si>
  <si>
    <t>საწოლდღის რაოდენობა წლიურად</t>
  </si>
  <si>
    <t>სულ დღის ვაუჩერის ღირებულება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</si>
  <si>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</si>
  <si>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</si>
  <si>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</si>
  <si>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</si>
  <si>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</si>
  <si>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</si>
  <si>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</si>
  <si>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</si>
  <si>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</si>
  <si>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</si>
  <si>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</si>
  <si>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</si>
  <si>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</si>
  <si>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</si>
  <si>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</si>
  <si>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წლიური (100%-იანი დატვირთვა)</t>
  </si>
  <si>
    <t>სულ კვების ხარჯი (ლარი) თვიურად</t>
  </si>
  <si>
    <t>სულ კვების ხარჯი (ლარი) წლიურად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</si>
  <si>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</si>
  <si>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</si>
  <si>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</si>
  <si>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სულ წლის ბოლომდე საჭირო ბიუჯეტი (ლარი)</t>
  </si>
  <si>
    <t>თვის</t>
  </si>
  <si>
    <t>სულ გლობალური ბიუჯეტი (ლარი) 1 თვე (ნოემბერი)</t>
  </si>
  <si>
    <t>სულ ვაუჩერის ბიუჯეტი (ლარი) 1 თვე (ნოემბერი-2019 -საწოლების 70% დატვირთვა)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</si>
</sst>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5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1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0" applyFont="1" applyAlignment="1">
      <alignment horizontal="right"/>
    </xf>
    <xf numFmtId="0" fontId="0" fillId="0" borderId="1" xfId="0" applyBorder="1"/>
    <xf numFmtId="0" fontId="4" fillId="0" borderId="0" xfId="6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" fontId="0" fillId="0" borderId="1" xfId="0" applyNumberFormat="1" applyBorder="1"/>
    <xf numFmtId="0" fontId="4" fillId="0" borderId="0" xfId="0" applyFont="1" applyProtection="1">
      <protection locked="0"/>
    </xf>
    <xf numFmtId="9" fontId="0" fillId="0" borderId="0" xfId="0" applyNumberFormat="1"/>
    <xf numFmtId="0" fontId="44" fillId="0" borderId="0" xfId="0" applyFont="1"/>
    <xf numFmtId="0" fontId="45" fillId="0" borderId="0" xfId="0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/>
    <xf numFmtId="0" fontId="49" fillId="0" borderId="0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49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26" borderId="1" xfId="0" applyFont="1" applyFill="1" applyBorder="1"/>
    <xf numFmtId="2" fontId="49" fillId="26" borderId="1" xfId="0" applyNumberFormat="1" applyFont="1" applyFill="1" applyBorder="1" applyAlignment="1">
      <alignment horizontal="center" vertical="center"/>
    </xf>
    <xf numFmtId="164" fontId="49" fillId="26" borderId="1" xfId="1" applyFont="1" applyFill="1" applyBorder="1" applyAlignment="1">
      <alignment horizontal="center" vertical="center"/>
    </xf>
    <xf numFmtId="164" fontId="49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2" fillId="0" borderId="1" xfId="6" applyFont="1" applyBorder="1" applyAlignment="1">
      <alignment horizontal="center" vertical="center"/>
    </xf>
    <xf numFmtId="0" fontId="42" fillId="0" borderId="1" xfId="6" applyFont="1" applyBorder="1" applyAlignment="1">
      <alignment horizontal="center" vertical="center" wrapText="1"/>
    </xf>
    <xf numFmtId="0" fontId="42" fillId="26" borderId="1" xfId="6" applyFont="1" applyFill="1" applyBorder="1"/>
    <xf numFmtId="0" fontId="43" fillId="26" borderId="1" xfId="6" applyFont="1" applyFill="1" applyBorder="1"/>
    <xf numFmtId="164" fontId="2" fillId="0" borderId="0" xfId="1" applyFont="1"/>
    <xf numFmtId="164" fontId="42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3" fillId="26" borderId="1" xfId="1" applyFont="1" applyFill="1" applyBorder="1"/>
    <xf numFmtId="164" fontId="42" fillId="26" borderId="1" xfId="1" applyFont="1" applyFill="1" applyBorder="1"/>
    <xf numFmtId="0" fontId="42" fillId="26" borderId="1" xfId="6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/>
    </xf>
    <xf numFmtId="0" fontId="48" fillId="24" borderId="1" xfId="0" applyFont="1" applyFill="1" applyBorder="1" applyAlignment="1">
      <alignment vertical="center"/>
    </xf>
    <xf numFmtId="0" fontId="48" fillId="24" borderId="1" xfId="0" applyFont="1" applyFill="1" applyBorder="1" applyAlignment="1">
      <alignment vertical="center" wrapText="1"/>
    </xf>
    <xf numFmtId="0" fontId="48" fillId="27" borderId="1" xfId="0" applyFont="1" applyFill="1" applyBorder="1" applyAlignment="1">
      <alignment vertical="center" wrapText="1"/>
    </xf>
    <xf numFmtId="0" fontId="48" fillId="28" borderId="1" xfId="0" applyFont="1" applyFill="1" applyBorder="1" applyAlignment="1">
      <alignment vertical="center"/>
    </xf>
    <xf numFmtId="0" fontId="48" fillId="29" borderId="1" xfId="0" applyFont="1" applyFill="1" applyBorder="1" applyAlignment="1">
      <alignment vertical="center" wrapText="1"/>
    </xf>
    <xf numFmtId="0" fontId="48" fillId="30" borderId="1" xfId="0" applyFont="1" applyFill="1" applyBorder="1" applyAlignment="1">
      <alignment vertical="center"/>
    </xf>
    <xf numFmtId="0" fontId="48" fillId="31" borderId="1" xfId="0" applyFont="1" applyFill="1" applyBorder="1" applyAlignment="1">
      <alignment vertical="center" wrapText="1"/>
    </xf>
    <xf numFmtId="43" fontId="0" fillId="0" borderId="0" xfId="0" applyNumberFormat="1"/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vertical="top"/>
    </xf>
    <xf numFmtId="0" fontId="55" fillId="0" borderId="1" xfId="0" applyFont="1" applyBorder="1" applyAlignment="1">
      <alignment vertical="top" wrapText="1"/>
    </xf>
    <xf numFmtId="0" fontId="53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horizontal="left" vertical="center" wrapText="1"/>
    </xf>
    <xf numFmtId="0" fontId="54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vertical="top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Alignment="1">
      <alignment vertical="top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left" vertical="center"/>
    </xf>
    <xf numFmtId="0" fontId="55" fillId="0" borderId="1" xfId="0" applyFont="1" applyBorder="1"/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6" fillId="25" borderId="1" xfId="0" applyFont="1" applyFill="1" applyBorder="1" applyAlignment="1">
      <alignment horizontal="center" vertical="center"/>
    </xf>
    <xf numFmtId="0" fontId="56" fillId="25" borderId="1" xfId="0" applyFont="1" applyFill="1" applyBorder="1" applyAlignment="1">
      <alignment horizontal="left" vertical="center"/>
    </xf>
    <xf numFmtId="0" fontId="56" fillId="25" borderId="1" xfId="0" applyFont="1" applyFill="1" applyBorder="1"/>
    <xf numFmtId="164" fontId="56" fillId="25" borderId="1" xfId="1" applyFont="1" applyFill="1" applyBorder="1"/>
    <xf numFmtId="0" fontId="56" fillId="24" borderId="1" xfId="0" applyFont="1" applyFill="1" applyBorder="1" applyAlignment="1">
      <alignment horizontal="left" vertical="center"/>
    </xf>
    <xf numFmtId="0" fontId="56" fillId="24" borderId="1" xfId="0" applyFont="1" applyFill="1" applyBorder="1"/>
    <xf numFmtId="0" fontId="55" fillId="0" borderId="1" xfId="0" applyFont="1" applyBorder="1" applyAlignment="1">
      <alignment wrapText="1"/>
    </xf>
    <xf numFmtId="0" fontId="57" fillId="0" borderId="0" xfId="0" applyFont="1"/>
    <xf numFmtId="0" fontId="57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Border="1"/>
    <xf numFmtId="164" fontId="57" fillId="0" borderId="1" xfId="1" applyFont="1" applyBorder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indent="2"/>
    </xf>
    <xf numFmtId="164" fontId="57" fillId="0" borderId="1" xfId="1" applyFont="1" applyBorder="1" applyAlignment="1">
      <alignment horizontal="center" vertical="center" wrapText="1"/>
    </xf>
    <xf numFmtId="2" fontId="57" fillId="0" borderId="1" xfId="0" applyNumberFormat="1" applyFont="1" applyBorder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left" indent="2"/>
    </xf>
    <xf numFmtId="164" fontId="57" fillId="0" borderId="1" xfId="0" applyNumberFormat="1" applyFont="1" applyBorder="1"/>
    <xf numFmtId="0" fontId="4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2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42" fillId="0" borderId="1" xfId="6" applyFont="1" applyBorder="1" applyAlignment="1">
      <alignment horizontal="center"/>
    </xf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5"/>
  <sheetViews>
    <sheetView tabSelected="1" workbookViewId="0">
      <selection activeCell="O10" sqref="O10"/>
    </sheetView>
  </sheetViews>
  <sheetFormatPr defaultRowHeight="15" x14ac:dyDescent="0.25"/>
  <cols>
    <col min="1" max="1" width="2.28515625" customWidth="1"/>
    <col min="2" max="2" width="27.42578125" customWidth="1"/>
    <col min="3" max="3" width="17.140625" style="49" customWidth="1"/>
    <col min="4" max="4" width="14.28515625" customWidth="1"/>
    <col min="5" max="5" width="13.5703125" customWidth="1"/>
    <col min="6" max="6" width="17" customWidth="1"/>
    <col min="7" max="7" width="12.28515625" customWidth="1"/>
    <col min="8" max="8" width="10.28515625" customWidth="1"/>
    <col min="9" max="9" width="12.42578125" bestFit="1" customWidth="1"/>
    <col min="10" max="10" width="15" bestFit="1" customWidth="1"/>
  </cols>
  <sheetData>
    <row r="2" spans="2:10" ht="24.75" x14ac:dyDescent="0.25">
      <c r="B2" s="88" t="s">
        <v>143</v>
      </c>
      <c r="C2" s="80">
        <f>'საწოლდღეების რაოდენობა'!D5</f>
        <v>36500</v>
      </c>
      <c r="D2" s="74"/>
      <c r="E2" s="74"/>
      <c r="F2" s="74"/>
      <c r="G2" s="74"/>
      <c r="H2" s="74"/>
    </row>
    <row r="3" spans="2:10" ht="24.75" x14ac:dyDescent="0.25">
      <c r="B3" s="88" t="s">
        <v>150</v>
      </c>
      <c r="C3" s="80">
        <f>70*365</f>
        <v>25550</v>
      </c>
      <c r="D3" s="74"/>
      <c r="E3" s="74"/>
      <c r="F3" s="74"/>
      <c r="G3" s="74"/>
      <c r="H3" s="74"/>
    </row>
    <row r="4" spans="2:10" x14ac:dyDescent="0.25">
      <c r="B4" s="74"/>
      <c r="C4" s="72"/>
      <c r="D4" s="74"/>
      <c r="E4" s="74"/>
      <c r="F4" s="89"/>
      <c r="G4" s="74"/>
      <c r="H4" s="74"/>
    </row>
    <row r="5" spans="2:10" ht="96.75" customHeight="1" x14ac:dyDescent="0.25">
      <c r="B5" s="90" t="s">
        <v>94</v>
      </c>
      <c r="C5" s="91" t="s">
        <v>121</v>
      </c>
      <c r="D5" s="91" t="s">
        <v>145</v>
      </c>
      <c r="E5" s="91" t="s">
        <v>153</v>
      </c>
      <c r="F5" s="91" t="s">
        <v>154</v>
      </c>
      <c r="G5" s="92" t="s">
        <v>151</v>
      </c>
      <c r="H5" s="92" t="s">
        <v>152</v>
      </c>
    </row>
    <row r="6" spans="2:10" x14ac:dyDescent="0.25">
      <c r="B6" s="93"/>
      <c r="C6" s="90"/>
      <c r="D6" s="90"/>
      <c r="E6" s="91"/>
      <c r="F6" s="91"/>
      <c r="G6" s="79"/>
      <c r="H6" s="79"/>
    </row>
    <row r="7" spans="2:10" x14ac:dyDescent="0.25">
      <c r="B7" s="93" t="s">
        <v>120</v>
      </c>
      <c r="C7" s="90">
        <f>C8+C9</f>
        <v>32.587499999999999</v>
      </c>
      <c r="D7" s="94">
        <f>C7*C2</f>
        <v>1189443.75</v>
      </c>
      <c r="E7" s="91"/>
      <c r="F7" s="95">
        <f>C7*C3/12*1</f>
        <v>69384.21875</v>
      </c>
      <c r="G7" s="79"/>
      <c r="H7" s="79"/>
      <c r="I7" s="58"/>
    </row>
    <row r="8" spans="2:10" x14ac:dyDescent="0.25">
      <c r="B8" s="96" t="s">
        <v>20</v>
      </c>
      <c r="C8" s="90">
        <f>'რეაბილიტაციის კურსი'!G29</f>
        <v>22.587499999999999</v>
      </c>
      <c r="D8" s="90"/>
      <c r="E8" s="91"/>
      <c r="F8" s="91"/>
      <c r="G8" s="79"/>
      <c r="H8" s="79"/>
    </row>
    <row r="9" spans="2:10" x14ac:dyDescent="0.25">
      <c r="B9" s="96" t="s">
        <v>1</v>
      </c>
      <c r="C9" s="90">
        <f>'რეაბილიტაციის კურსი'!C32</f>
        <v>10</v>
      </c>
      <c r="D9" s="90"/>
      <c r="E9" s="91"/>
      <c r="F9" s="97"/>
      <c r="G9" s="79"/>
      <c r="H9" s="79"/>
    </row>
    <row r="10" spans="2:10" x14ac:dyDescent="0.25">
      <c r="B10" s="93"/>
      <c r="C10" s="90"/>
      <c r="D10" s="90"/>
      <c r="E10" s="91"/>
      <c r="F10" s="91"/>
      <c r="G10" s="79"/>
      <c r="H10" s="79"/>
    </row>
    <row r="11" spans="2:10" x14ac:dyDescent="0.25">
      <c r="B11" s="93" t="s">
        <v>0</v>
      </c>
      <c r="C11" s="98">
        <f>C12+C13</f>
        <v>36.817917808219178</v>
      </c>
      <c r="D11" s="94">
        <f>C11*C2</f>
        <v>1343854</v>
      </c>
      <c r="E11" s="95">
        <f>D11/12*1</f>
        <v>111987.83333333333</v>
      </c>
      <c r="F11" s="91"/>
      <c r="G11" s="79"/>
      <c r="H11" s="95">
        <f>D11/12</f>
        <v>111987.83333333333</v>
      </c>
    </row>
    <row r="12" spans="2:10" x14ac:dyDescent="0.25">
      <c r="B12" s="96" t="s">
        <v>93</v>
      </c>
      <c r="C12" s="98">
        <f>'ხელფასები '!C64</f>
        <v>18.581260273972603</v>
      </c>
      <c r="D12" s="90"/>
      <c r="E12" s="91"/>
      <c r="F12" s="91"/>
      <c r="G12" s="79"/>
      <c r="H12" s="79"/>
    </row>
    <row r="13" spans="2:10" x14ac:dyDescent="0.25">
      <c r="B13" s="96" t="s">
        <v>142</v>
      </c>
      <c r="C13" s="98">
        <f>'არაპირდაპირი ხარჯი'!G24</f>
        <v>18.236657534246575</v>
      </c>
      <c r="D13" s="90"/>
      <c r="E13" s="91"/>
      <c r="F13" s="91"/>
      <c r="G13" s="79"/>
      <c r="H13" s="79"/>
    </row>
    <row r="14" spans="2:10" x14ac:dyDescent="0.25">
      <c r="B14" s="96"/>
      <c r="C14" s="99"/>
      <c r="D14" s="90"/>
      <c r="E14" s="91"/>
      <c r="F14" s="91"/>
      <c r="G14" s="79"/>
      <c r="H14" s="79"/>
    </row>
    <row r="15" spans="2:10" x14ac:dyDescent="0.25">
      <c r="B15" s="100" t="s">
        <v>144</v>
      </c>
      <c r="C15" s="99"/>
      <c r="D15" s="99">
        <f>D7+D11</f>
        <v>2533297.75</v>
      </c>
      <c r="E15" s="91"/>
      <c r="F15" s="91"/>
      <c r="G15" s="101">
        <f>E11+F7</f>
        <v>181372.05208333331</v>
      </c>
      <c r="H15" s="79"/>
      <c r="I15" s="58"/>
      <c r="J15" s="5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8" workbookViewId="0">
      <selection activeCell="C37" sqref="C37"/>
    </sheetView>
  </sheetViews>
  <sheetFormatPr defaultRowHeight="15" x14ac:dyDescent="0.25"/>
  <cols>
    <col min="1" max="1" width="3.28515625" style="16" bestFit="1" customWidth="1"/>
    <col min="2" max="2" width="44.5703125" style="17" customWidth="1"/>
    <col min="3" max="3" width="10.28515625" style="13" customWidth="1"/>
    <col min="4" max="4" width="8.28515625" style="13" customWidth="1"/>
    <col min="5" max="5" width="10" style="13" customWidth="1"/>
    <col min="6" max="6" width="11" style="13" customWidth="1"/>
    <col min="7" max="7" width="11.42578125" style="13" customWidth="1"/>
    <col min="8" max="8" width="20.7109375" style="12" customWidth="1"/>
    <col min="9" max="16384" width="9.140625" style="13"/>
  </cols>
  <sheetData>
    <row r="1" spans="1:11" ht="13.5" customHeight="1" x14ac:dyDescent="0.25">
      <c r="A1" s="102" t="s">
        <v>92</v>
      </c>
      <c r="B1" s="102"/>
      <c r="C1" s="102"/>
      <c r="D1" s="102"/>
      <c r="E1" s="102"/>
      <c r="F1" s="102"/>
      <c r="G1" s="102"/>
    </row>
    <row r="2" spans="1:11" hidden="1" x14ac:dyDescent="0.25">
      <c r="D2" s="14"/>
      <c r="E2" s="14"/>
      <c r="F2" s="14"/>
    </row>
    <row r="3" spans="1:11" s="15" customFormat="1" ht="102.75" customHeight="1" x14ac:dyDescent="0.25">
      <c r="A3" s="59" t="s">
        <v>113</v>
      </c>
      <c r="B3" s="60" t="s">
        <v>23</v>
      </c>
      <c r="C3" s="61" t="s">
        <v>114</v>
      </c>
      <c r="D3" s="62" t="s">
        <v>116</v>
      </c>
      <c r="E3" s="62" t="s">
        <v>117</v>
      </c>
      <c r="F3" s="62" t="s">
        <v>118</v>
      </c>
      <c r="G3" s="61" t="s">
        <v>149</v>
      </c>
      <c r="H3" s="63" t="s">
        <v>148</v>
      </c>
    </row>
    <row r="4" spans="1:11" x14ac:dyDescent="0.25">
      <c r="A4" s="59">
        <v>1</v>
      </c>
      <c r="B4" s="64" t="s">
        <v>16</v>
      </c>
      <c r="C4" s="59">
        <v>20</v>
      </c>
      <c r="D4" s="65">
        <v>1</v>
      </c>
      <c r="E4" s="65">
        <f t="shared" ref="E4:E9" si="0">C4*D4</f>
        <v>20</v>
      </c>
      <c r="F4" s="65">
        <v>0.5</v>
      </c>
      <c r="G4" s="59">
        <f>C4*F4</f>
        <v>10</v>
      </c>
      <c r="H4" s="66" t="s">
        <v>95</v>
      </c>
    </row>
    <row r="5" spans="1:11" ht="36" x14ac:dyDescent="0.25">
      <c r="A5" s="59">
        <v>2</v>
      </c>
      <c r="B5" s="64" t="s">
        <v>15</v>
      </c>
      <c r="C5" s="59">
        <v>1</v>
      </c>
      <c r="D5" s="65">
        <v>38</v>
      </c>
      <c r="E5" s="65">
        <f t="shared" si="0"/>
        <v>38</v>
      </c>
      <c r="F5" s="65">
        <v>8</v>
      </c>
      <c r="G5" s="59">
        <f t="shared" ref="G5:G15" si="1">C5*F5</f>
        <v>8</v>
      </c>
      <c r="H5" s="67" t="s">
        <v>96</v>
      </c>
    </row>
    <row r="6" spans="1:11" x14ac:dyDescent="0.25">
      <c r="A6" s="59">
        <v>3</v>
      </c>
      <c r="B6" s="64" t="s">
        <v>24</v>
      </c>
      <c r="C6" s="59">
        <v>1</v>
      </c>
      <c r="D6" s="65">
        <v>10</v>
      </c>
      <c r="E6" s="65">
        <f t="shared" si="0"/>
        <v>10</v>
      </c>
      <c r="F6" s="65">
        <v>4.45</v>
      </c>
      <c r="G6" s="59">
        <f t="shared" si="1"/>
        <v>4.45</v>
      </c>
      <c r="H6" s="66" t="s">
        <v>95</v>
      </c>
    </row>
    <row r="7" spans="1:11" ht="24" x14ac:dyDescent="0.25">
      <c r="A7" s="59">
        <v>4</v>
      </c>
      <c r="B7" s="64" t="s">
        <v>25</v>
      </c>
      <c r="C7" s="59">
        <v>1</v>
      </c>
      <c r="D7" s="65">
        <v>12</v>
      </c>
      <c r="E7" s="65">
        <f t="shared" si="0"/>
        <v>12</v>
      </c>
      <c r="F7" s="65">
        <v>2.2999999999999998</v>
      </c>
      <c r="G7" s="59">
        <f t="shared" si="1"/>
        <v>2.2999999999999998</v>
      </c>
      <c r="H7" s="67" t="s">
        <v>97</v>
      </c>
    </row>
    <row r="8" spans="1:11" ht="24" x14ac:dyDescent="0.25">
      <c r="A8" s="59">
        <v>5</v>
      </c>
      <c r="B8" s="64" t="s">
        <v>26</v>
      </c>
      <c r="C8" s="59">
        <v>2</v>
      </c>
      <c r="D8" s="65">
        <v>15</v>
      </c>
      <c r="E8" s="65">
        <f t="shared" si="0"/>
        <v>30</v>
      </c>
      <c r="F8" s="65">
        <v>4</v>
      </c>
      <c r="G8" s="59">
        <f t="shared" si="1"/>
        <v>8</v>
      </c>
      <c r="H8" s="67" t="s">
        <v>97</v>
      </c>
    </row>
    <row r="9" spans="1:11" ht="24" x14ac:dyDescent="0.25">
      <c r="A9" s="59">
        <v>6</v>
      </c>
      <c r="B9" s="64" t="s">
        <v>27</v>
      </c>
      <c r="C9" s="59">
        <v>4</v>
      </c>
      <c r="D9" s="65">
        <v>11</v>
      </c>
      <c r="E9" s="65">
        <f t="shared" si="0"/>
        <v>44</v>
      </c>
      <c r="F9" s="65">
        <v>2.75</v>
      </c>
      <c r="G9" s="59">
        <f t="shared" si="1"/>
        <v>11</v>
      </c>
      <c r="H9" s="67" t="s">
        <v>97</v>
      </c>
    </row>
    <row r="10" spans="1:11" ht="27.75" customHeight="1" x14ac:dyDescent="0.25">
      <c r="A10" s="59">
        <v>7</v>
      </c>
      <c r="B10" s="64" t="s">
        <v>28</v>
      </c>
      <c r="C10" s="59">
        <v>2</v>
      </c>
      <c r="D10" s="65">
        <v>0</v>
      </c>
      <c r="E10" s="65">
        <f t="shared" ref="E10:E15" si="2">C10*D10</f>
        <v>0</v>
      </c>
      <c r="F10" s="65">
        <v>0</v>
      </c>
      <c r="G10" s="59">
        <f t="shared" si="1"/>
        <v>0</v>
      </c>
      <c r="H10" s="66"/>
    </row>
    <row r="11" spans="1:11" ht="21" customHeight="1" x14ac:dyDescent="0.25">
      <c r="A11" s="59">
        <v>8</v>
      </c>
      <c r="B11" s="64" t="s">
        <v>29</v>
      </c>
      <c r="C11" s="59">
        <v>1</v>
      </c>
      <c r="D11" s="65">
        <v>0</v>
      </c>
      <c r="E11" s="65">
        <f t="shared" si="2"/>
        <v>0</v>
      </c>
      <c r="F11" s="65">
        <v>0</v>
      </c>
      <c r="G11" s="59">
        <f t="shared" si="1"/>
        <v>0</v>
      </c>
      <c r="H11" s="66"/>
    </row>
    <row r="12" spans="1:11" ht="27.75" customHeight="1" x14ac:dyDescent="0.25">
      <c r="A12" s="59">
        <v>9</v>
      </c>
      <c r="B12" s="64" t="s">
        <v>30</v>
      </c>
      <c r="C12" s="59">
        <v>1</v>
      </c>
      <c r="D12" s="65">
        <v>40</v>
      </c>
      <c r="E12" s="65">
        <f t="shared" si="2"/>
        <v>40</v>
      </c>
      <c r="F12" s="65">
        <v>8</v>
      </c>
      <c r="G12" s="59">
        <f t="shared" si="1"/>
        <v>8</v>
      </c>
      <c r="H12" s="67" t="s">
        <v>98</v>
      </c>
    </row>
    <row r="13" spans="1:11" ht="27.75" customHeight="1" x14ac:dyDescent="0.25">
      <c r="A13" s="59">
        <v>10</v>
      </c>
      <c r="B13" s="64" t="s">
        <v>31</v>
      </c>
      <c r="C13" s="59">
        <v>6</v>
      </c>
      <c r="D13" s="65">
        <v>0</v>
      </c>
      <c r="E13" s="65">
        <f t="shared" si="2"/>
        <v>0</v>
      </c>
      <c r="F13" s="65">
        <v>0</v>
      </c>
      <c r="G13" s="59">
        <f t="shared" si="1"/>
        <v>0</v>
      </c>
      <c r="H13" s="66"/>
    </row>
    <row r="14" spans="1:11" x14ac:dyDescent="0.25">
      <c r="A14" s="59">
        <v>11</v>
      </c>
      <c r="B14" s="64" t="s">
        <v>32</v>
      </c>
      <c r="C14" s="59">
        <v>1</v>
      </c>
      <c r="D14" s="65">
        <v>0</v>
      </c>
      <c r="E14" s="65">
        <f t="shared" si="2"/>
        <v>0</v>
      </c>
      <c r="F14" s="65">
        <v>0</v>
      </c>
      <c r="G14" s="59">
        <f t="shared" si="1"/>
        <v>0</v>
      </c>
      <c r="H14" s="66"/>
    </row>
    <row r="15" spans="1:11" ht="36" x14ac:dyDescent="0.25">
      <c r="A15" s="59">
        <v>12</v>
      </c>
      <c r="B15" s="64" t="s">
        <v>33</v>
      </c>
      <c r="C15" s="59">
        <v>1</v>
      </c>
      <c r="D15" s="65">
        <v>40</v>
      </c>
      <c r="E15" s="65">
        <f t="shared" si="2"/>
        <v>40</v>
      </c>
      <c r="F15" s="65">
        <v>40</v>
      </c>
      <c r="G15" s="59">
        <f t="shared" si="1"/>
        <v>40</v>
      </c>
      <c r="H15" s="67" t="s">
        <v>99</v>
      </c>
      <c r="I15" s="11"/>
      <c r="J15" s="11"/>
      <c r="K15" s="11"/>
    </row>
    <row r="16" spans="1:11" x14ac:dyDescent="0.25">
      <c r="A16" s="68"/>
      <c r="B16" s="69"/>
      <c r="C16" s="68"/>
      <c r="D16" s="68"/>
      <c r="E16" s="70">
        <f>SUM(E4:E15)</f>
        <v>234</v>
      </c>
      <c r="F16" s="68"/>
      <c r="G16" s="70">
        <f>SUM(G4:G15)</f>
        <v>91.75</v>
      </c>
      <c r="H16" s="71"/>
    </row>
    <row r="17" spans="1:8" ht="106.5" customHeight="1" x14ac:dyDescent="0.25">
      <c r="A17" s="59" t="s">
        <v>113</v>
      </c>
      <c r="B17" s="60" t="s">
        <v>17</v>
      </c>
      <c r="C17" s="61" t="s">
        <v>114</v>
      </c>
      <c r="D17" s="62" t="s">
        <v>116</v>
      </c>
      <c r="E17" s="62" t="s">
        <v>117</v>
      </c>
      <c r="F17" s="62" t="s">
        <v>118</v>
      </c>
      <c r="G17" s="61" t="s">
        <v>149</v>
      </c>
      <c r="H17" s="63" t="s">
        <v>148</v>
      </c>
    </row>
    <row r="18" spans="1:8" x14ac:dyDescent="0.25">
      <c r="A18" s="59">
        <v>1</v>
      </c>
      <c r="B18" s="64" t="s">
        <v>34</v>
      </c>
      <c r="C18" s="59">
        <v>15</v>
      </c>
      <c r="D18" s="65">
        <v>0</v>
      </c>
      <c r="E18" s="65">
        <f t="shared" ref="E18:E25" si="3">C18*D18</f>
        <v>0</v>
      </c>
      <c r="F18" s="65">
        <v>0</v>
      </c>
      <c r="G18" s="59">
        <f t="shared" ref="G18:G25" si="4">C18*F18</f>
        <v>0</v>
      </c>
      <c r="H18" s="66"/>
    </row>
    <row r="19" spans="1:8" ht="72" x14ac:dyDescent="0.25">
      <c r="A19" s="59">
        <v>2</v>
      </c>
      <c r="B19" s="64" t="s">
        <v>35</v>
      </c>
      <c r="C19" s="59">
        <v>10</v>
      </c>
      <c r="D19" s="65">
        <v>25</v>
      </c>
      <c r="E19" s="65">
        <f t="shared" si="3"/>
        <v>250</v>
      </c>
      <c r="F19" s="65">
        <v>21</v>
      </c>
      <c r="G19" s="59">
        <f t="shared" si="4"/>
        <v>210</v>
      </c>
      <c r="H19" s="67" t="s">
        <v>100</v>
      </c>
    </row>
    <row r="20" spans="1:8" ht="47.25" customHeight="1" x14ac:dyDescent="0.25">
      <c r="A20" s="59">
        <v>3</v>
      </c>
      <c r="B20" s="64" t="s">
        <v>36</v>
      </c>
      <c r="C20" s="59">
        <v>10</v>
      </c>
      <c r="D20" s="65">
        <v>10</v>
      </c>
      <c r="E20" s="65">
        <f t="shared" si="3"/>
        <v>100</v>
      </c>
      <c r="F20" s="65">
        <v>3</v>
      </c>
      <c r="G20" s="59">
        <f t="shared" si="4"/>
        <v>30</v>
      </c>
      <c r="H20" s="67" t="s">
        <v>101</v>
      </c>
    </row>
    <row r="21" spans="1:8" ht="24.75" customHeight="1" x14ac:dyDescent="0.25">
      <c r="A21" s="59">
        <v>4</v>
      </c>
      <c r="B21" s="64" t="s">
        <v>18</v>
      </c>
      <c r="C21" s="59">
        <v>15</v>
      </c>
      <c r="D21" s="65">
        <v>3</v>
      </c>
      <c r="E21" s="65">
        <f t="shared" si="3"/>
        <v>45</v>
      </c>
      <c r="F21" s="65">
        <v>2</v>
      </c>
      <c r="G21" s="59">
        <f t="shared" si="4"/>
        <v>30</v>
      </c>
      <c r="H21" s="67" t="s">
        <v>102</v>
      </c>
    </row>
    <row r="22" spans="1:8" ht="25.5" customHeight="1" x14ac:dyDescent="0.25">
      <c r="A22" s="59">
        <v>5</v>
      </c>
      <c r="B22" s="64" t="s">
        <v>37</v>
      </c>
      <c r="C22" s="59">
        <v>15</v>
      </c>
      <c r="D22" s="65">
        <v>10</v>
      </c>
      <c r="E22" s="65">
        <f t="shared" si="3"/>
        <v>150</v>
      </c>
      <c r="F22" s="65">
        <v>2</v>
      </c>
      <c r="G22" s="59">
        <f t="shared" si="4"/>
        <v>30</v>
      </c>
      <c r="H22" s="67" t="s">
        <v>103</v>
      </c>
    </row>
    <row r="23" spans="1:8" x14ac:dyDescent="0.25">
      <c r="A23" s="59">
        <v>6</v>
      </c>
      <c r="B23" s="64" t="s">
        <v>38</v>
      </c>
      <c r="C23" s="59">
        <v>10</v>
      </c>
      <c r="D23" s="65">
        <v>0</v>
      </c>
      <c r="E23" s="65">
        <f t="shared" si="3"/>
        <v>0</v>
      </c>
      <c r="F23" s="65">
        <v>0</v>
      </c>
      <c r="G23" s="59">
        <f t="shared" si="4"/>
        <v>0</v>
      </c>
      <c r="H23" s="66"/>
    </row>
    <row r="24" spans="1:8" x14ac:dyDescent="0.25">
      <c r="A24" s="59">
        <v>7</v>
      </c>
      <c r="B24" s="64" t="s">
        <v>39</v>
      </c>
      <c r="C24" s="59">
        <v>10</v>
      </c>
      <c r="D24" s="65">
        <v>0</v>
      </c>
      <c r="E24" s="65">
        <f t="shared" si="3"/>
        <v>0</v>
      </c>
      <c r="F24" s="65">
        <v>0</v>
      </c>
      <c r="G24" s="59">
        <f t="shared" si="4"/>
        <v>0</v>
      </c>
      <c r="H24" s="66"/>
    </row>
    <row r="25" spans="1:8" ht="51" x14ac:dyDescent="0.25">
      <c r="A25" s="59">
        <v>8</v>
      </c>
      <c r="B25" s="64" t="s">
        <v>40</v>
      </c>
      <c r="C25" s="59">
        <v>15</v>
      </c>
      <c r="D25" s="65">
        <v>22</v>
      </c>
      <c r="E25" s="65">
        <f t="shared" si="3"/>
        <v>330</v>
      </c>
      <c r="F25" s="65">
        <v>4</v>
      </c>
      <c r="G25" s="59">
        <f t="shared" si="4"/>
        <v>60</v>
      </c>
      <c r="H25" s="66" t="s">
        <v>104</v>
      </c>
    </row>
    <row r="26" spans="1:8" x14ac:dyDescent="0.25">
      <c r="A26" s="68"/>
      <c r="B26" s="69"/>
      <c r="C26" s="68"/>
      <c r="D26" s="68"/>
      <c r="E26" s="70">
        <f>SUM(E18:E25)</f>
        <v>875</v>
      </c>
      <c r="F26" s="68"/>
      <c r="G26" s="70">
        <f>SUM(G18:G25)</f>
        <v>360</v>
      </c>
      <c r="H26" s="71"/>
    </row>
    <row r="27" spans="1:8" x14ac:dyDescent="0.25">
      <c r="A27" s="72"/>
      <c r="B27" s="73"/>
      <c r="C27" s="74"/>
      <c r="D27" s="75"/>
      <c r="E27" s="75"/>
      <c r="F27" s="75"/>
      <c r="G27" s="74"/>
      <c r="H27" s="76"/>
    </row>
    <row r="28" spans="1:8" x14ac:dyDescent="0.25">
      <c r="A28" s="68"/>
      <c r="B28" s="69" t="s">
        <v>115</v>
      </c>
      <c r="C28" s="68"/>
      <c r="D28" s="68"/>
      <c r="E28" s="70">
        <f>E16+E26</f>
        <v>1109</v>
      </c>
      <c r="F28" s="68"/>
      <c r="G28" s="70">
        <f>G26+G16</f>
        <v>451.75</v>
      </c>
      <c r="H28" s="71"/>
    </row>
    <row r="29" spans="1:8" ht="14.25" customHeight="1" x14ac:dyDescent="0.25">
      <c r="A29" s="68"/>
      <c r="B29" s="69" t="s">
        <v>119</v>
      </c>
      <c r="C29" s="68"/>
      <c r="D29" s="68"/>
      <c r="E29" s="70">
        <f>E28/20</f>
        <v>55.45</v>
      </c>
      <c r="F29" s="68"/>
      <c r="G29" s="70">
        <f>G28/20</f>
        <v>22.587499999999999</v>
      </c>
      <c r="H29" s="71"/>
    </row>
    <row r="30" spans="1:8" hidden="1" x14ac:dyDescent="0.25">
      <c r="A30" s="72"/>
      <c r="B30" s="73"/>
      <c r="C30" s="74"/>
      <c r="D30" s="74"/>
      <c r="E30" s="74"/>
      <c r="F30" s="74"/>
      <c r="G30" s="74"/>
      <c r="H30" s="76"/>
    </row>
    <row r="31" spans="1:8" x14ac:dyDescent="0.25">
      <c r="A31" s="77" t="s">
        <v>113</v>
      </c>
      <c r="B31" s="78" t="s">
        <v>1</v>
      </c>
      <c r="C31" s="79"/>
      <c r="D31" s="74"/>
      <c r="E31" s="74"/>
      <c r="F31" s="74"/>
      <c r="G31" s="74"/>
      <c r="H31" s="76"/>
    </row>
    <row r="32" spans="1:8" x14ac:dyDescent="0.25">
      <c r="A32" s="80"/>
      <c r="B32" s="81" t="s">
        <v>122</v>
      </c>
      <c r="C32" s="79">
        <v>10</v>
      </c>
      <c r="D32" s="74"/>
      <c r="E32" s="74"/>
      <c r="F32" s="74"/>
      <c r="G32" s="74"/>
      <c r="H32" s="76"/>
    </row>
    <row r="33" spans="1:8" x14ac:dyDescent="0.25">
      <c r="A33" s="80"/>
      <c r="B33" s="81" t="s">
        <v>127</v>
      </c>
      <c r="C33" s="79">
        <f>'საწოლდღეების რაოდენობა'!D6</f>
        <v>3041.6666666666665</v>
      </c>
      <c r="D33" s="74"/>
      <c r="E33" s="74"/>
      <c r="F33" s="74"/>
      <c r="G33" s="74"/>
      <c r="H33" s="76"/>
    </row>
    <row r="34" spans="1:8" ht="13.5" customHeight="1" x14ac:dyDescent="0.25">
      <c r="A34" s="80"/>
      <c r="B34" s="81" t="s">
        <v>128</v>
      </c>
      <c r="C34" s="79">
        <f>'საწოლდღეების რაოდენობა'!D5</f>
        <v>36500</v>
      </c>
      <c r="D34" s="74"/>
      <c r="E34" s="74"/>
      <c r="F34" s="74"/>
      <c r="G34" s="74"/>
      <c r="H34" s="76"/>
    </row>
    <row r="35" spans="1:8" hidden="1" x14ac:dyDescent="0.25">
      <c r="A35" s="80"/>
      <c r="B35" s="81"/>
      <c r="C35" s="79"/>
      <c r="D35" s="74"/>
      <c r="E35" s="74"/>
      <c r="F35" s="74"/>
      <c r="G35" s="74"/>
      <c r="H35" s="76"/>
    </row>
    <row r="36" spans="1:8" x14ac:dyDescent="0.25">
      <c r="A36" s="82"/>
      <c r="B36" s="83" t="s">
        <v>146</v>
      </c>
      <c r="C36" s="84">
        <f>C32*C33</f>
        <v>30416.666666666664</v>
      </c>
      <c r="D36" s="74"/>
      <c r="E36" s="74"/>
      <c r="F36" s="74"/>
      <c r="G36" s="74"/>
      <c r="H36" s="76"/>
    </row>
    <row r="37" spans="1:8" x14ac:dyDescent="0.25">
      <c r="A37" s="82"/>
      <c r="B37" s="83" t="s">
        <v>147</v>
      </c>
      <c r="C37" s="85">
        <f>C32*C34</f>
        <v>365000</v>
      </c>
      <c r="D37" s="74"/>
      <c r="E37" s="74"/>
      <c r="F37" s="74"/>
      <c r="G37" s="74"/>
      <c r="H37" s="76"/>
    </row>
    <row r="38" spans="1:8" ht="0.75" customHeight="1" x14ac:dyDescent="0.25">
      <c r="A38" s="72"/>
      <c r="B38" s="73"/>
      <c r="C38" s="74"/>
      <c r="D38" s="74"/>
      <c r="E38" s="74"/>
      <c r="F38" s="74"/>
      <c r="G38" s="74"/>
      <c r="H38" s="76"/>
    </row>
    <row r="39" spans="1:8" hidden="1" x14ac:dyDescent="0.25">
      <c r="A39" s="72"/>
      <c r="B39" s="73"/>
      <c r="C39" s="74"/>
      <c r="D39" s="74"/>
      <c r="E39" s="74"/>
      <c r="F39" s="74"/>
      <c r="G39" s="74"/>
      <c r="H39" s="76"/>
    </row>
    <row r="40" spans="1:8" hidden="1" x14ac:dyDescent="0.25">
      <c r="A40" s="72"/>
      <c r="B40" s="73"/>
      <c r="C40" s="74"/>
      <c r="D40" s="74"/>
      <c r="E40" s="74"/>
      <c r="F40" s="74"/>
      <c r="G40" s="74"/>
      <c r="H40" s="76"/>
    </row>
    <row r="41" spans="1:8" x14ac:dyDescent="0.25">
      <c r="A41" s="72"/>
      <c r="B41" s="86" t="s">
        <v>129</v>
      </c>
      <c r="C41" s="87">
        <f>G29+C32</f>
        <v>32.587499999999999</v>
      </c>
      <c r="D41" s="74"/>
      <c r="E41" s="74"/>
      <c r="F41" s="74"/>
      <c r="G41" s="74"/>
      <c r="H41" s="76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K14" sqref="K14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6" x14ac:dyDescent="0.25">
      <c r="A2" s="105" t="s">
        <v>126</v>
      </c>
      <c r="B2" s="105"/>
      <c r="C2" s="105"/>
      <c r="D2" s="105"/>
    </row>
    <row r="4" spans="1:6" x14ac:dyDescent="0.25">
      <c r="A4" s="103" t="s">
        <v>123</v>
      </c>
      <c r="B4" s="103"/>
      <c r="C4" s="103"/>
      <c r="D4">
        <v>100</v>
      </c>
    </row>
    <row r="5" spans="1:6" ht="36" customHeight="1" x14ac:dyDescent="0.25">
      <c r="A5" s="104" t="s">
        <v>124</v>
      </c>
      <c r="B5" s="104"/>
      <c r="C5" s="104"/>
      <c r="D5">
        <f>D4*365</f>
        <v>36500</v>
      </c>
    </row>
    <row r="6" spans="1:6" ht="36" customHeight="1" x14ac:dyDescent="0.25">
      <c r="A6" s="104" t="s">
        <v>125</v>
      </c>
      <c r="B6" s="104"/>
      <c r="C6" s="104"/>
      <c r="D6">
        <f>D5/12</f>
        <v>3041.6666666666665</v>
      </c>
    </row>
    <row r="8" spans="1:6" x14ac:dyDescent="0.25">
      <c r="A8" s="4" t="s">
        <v>11</v>
      </c>
      <c r="B8" s="4" t="s">
        <v>12</v>
      </c>
    </row>
    <row r="9" spans="1:6" x14ac:dyDescent="0.25">
      <c r="A9" s="8">
        <v>43466</v>
      </c>
      <c r="B9" s="6">
        <f>D6</f>
        <v>3041.6666666666665</v>
      </c>
    </row>
    <row r="10" spans="1:6" x14ac:dyDescent="0.25">
      <c r="A10" s="8">
        <v>43497</v>
      </c>
      <c r="B10" s="6">
        <f>D6</f>
        <v>3041.6666666666665</v>
      </c>
      <c r="F10" s="10"/>
    </row>
    <row r="11" spans="1:6" x14ac:dyDescent="0.25">
      <c r="A11" s="8">
        <v>43525</v>
      </c>
      <c r="B11" s="6">
        <f>D6</f>
        <v>3041.6666666666665</v>
      </c>
    </row>
    <row r="12" spans="1:6" x14ac:dyDescent="0.25">
      <c r="A12" s="8">
        <v>43556</v>
      </c>
      <c r="B12" s="6">
        <f>D6</f>
        <v>3041.6666666666665</v>
      </c>
    </row>
    <row r="13" spans="1:6" x14ac:dyDescent="0.25">
      <c r="A13" s="8">
        <v>43586</v>
      </c>
      <c r="B13" s="6">
        <f>D6</f>
        <v>3041.6666666666665</v>
      </c>
    </row>
    <row r="14" spans="1:6" x14ac:dyDescent="0.25">
      <c r="A14" s="8">
        <v>43617</v>
      </c>
      <c r="B14" s="6">
        <f>D6</f>
        <v>3041.6666666666665</v>
      </c>
    </row>
    <row r="15" spans="1:6" x14ac:dyDescent="0.25">
      <c r="A15" s="8">
        <v>43647</v>
      </c>
      <c r="B15" s="6">
        <f>D6</f>
        <v>3041.6666666666665</v>
      </c>
    </row>
    <row r="16" spans="1:6" x14ac:dyDescent="0.25">
      <c r="A16" s="8">
        <v>43678</v>
      </c>
      <c r="B16" s="6">
        <f>D6</f>
        <v>3041.6666666666665</v>
      </c>
    </row>
    <row r="17" spans="1:2" x14ac:dyDescent="0.25">
      <c r="A17" s="8">
        <v>43709</v>
      </c>
      <c r="B17" s="6">
        <f>D6</f>
        <v>3041.6666666666665</v>
      </c>
    </row>
    <row r="18" spans="1:2" x14ac:dyDescent="0.25">
      <c r="A18" s="8">
        <v>43739</v>
      </c>
      <c r="B18" s="6">
        <f>D6</f>
        <v>3041.6666666666665</v>
      </c>
    </row>
    <row r="19" spans="1:2" x14ac:dyDescent="0.25">
      <c r="A19" s="8">
        <v>43770</v>
      </c>
      <c r="B19" s="6">
        <f>D6</f>
        <v>3041.6666666666665</v>
      </c>
    </row>
    <row r="20" spans="1:2" x14ac:dyDescent="0.25">
      <c r="A20" s="8">
        <v>43800</v>
      </c>
      <c r="B20" s="6">
        <f>D6</f>
        <v>3041.6666666666665</v>
      </c>
    </row>
    <row r="21" spans="1:2" x14ac:dyDescent="0.25">
      <c r="A21" s="3" t="s">
        <v>10</v>
      </c>
      <c r="B21" s="9">
        <f>SUM(B9:B20)</f>
        <v>36500</v>
      </c>
    </row>
    <row r="22" spans="1:2" x14ac:dyDescent="0.25">
      <c r="A22" s="7"/>
      <c r="B22" s="7"/>
    </row>
    <row r="26" spans="1:2" x14ac:dyDescent="0.25">
      <c r="A26" s="1"/>
      <c r="B26" s="1"/>
    </row>
    <row r="27" spans="1:2" x14ac:dyDescent="0.25">
      <c r="A27" s="1"/>
      <c r="B27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35" workbookViewId="0">
      <selection activeCell="O51" sqref="O51"/>
    </sheetView>
  </sheetViews>
  <sheetFormatPr defaultRowHeight="15" x14ac:dyDescent="0.25"/>
  <cols>
    <col min="1" max="1" width="5.7109375" style="18" customWidth="1"/>
    <col min="2" max="2" width="51.28515625" style="18" customWidth="1"/>
    <col min="3" max="3" width="14.85546875" style="31" customWidth="1"/>
    <col min="4" max="4" width="13.5703125" style="31" customWidth="1"/>
    <col min="5" max="5" width="14.85546875" style="31" customWidth="1"/>
    <col min="6" max="16384" width="9.140625" style="18"/>
  </cols>
  <sheetData>
    <row r="1" spans="1:5" x14ac:dyDescent="0.25">
      <c r="A1" s="19"/>
      <c r="B1" s="19"/>
      <c r="C1" s="29" t="s">
        <v>41</v>
      </c>
      <c r="D1" s="29"/>
      <c r="E1" s="29"/>
    </row>
    <row r="2" spans="1:5" x14ac:dyDescent="0.25">
      <c r="A2" s="106" t="s">
        <v>42</v>
      </c>
      <c r="B2" s="106"/>
      <c r="C2" s="106"/>
      <c r="D2" s="106"/>
      <c r="E2" s="50"/>
    </row>
    <row r="3" spans="1:5" x14ac:dyDescent="0.25">
      <c r="A3" s="107" t="s">
        <v>43</v>
      </c>
      <c r="B3" s="107"/>
      <c r="C3" s="107"/>
      <c r="D3" s="29"/>
      <c r="E3" s="29"/>
    </row>
    <row r="4" spans="1:5" x14ac:dyDescent="0.25">
      <c r="A4" s="20"/>
      <c r="B4" s="20"/>
      <c r="C4" s="28"/>
      <c r="D4" s="29"/>
      <c r="E4" s="29"/>
    </row>
    <row r="5" spans="1:5" s="27" customFormat="1" ht="75" x14ac:dyDescent="0.3">
      <c r="A5" s="26" t="s">
        <v>22</v>
      </c>
      <c r="B5" s="26" t="s">
        <v>44</v>
      </c>
      <c r="C5" s="26" t="s">
        <v>45</v>
      </c>
      <c r="D5" s="26" t="s">
        <v>131</v>
      </c>
      <c r="E5" s="26" t="s">
        <v>130</v>
      </c>
    </row>
    <row r="6" spans="1:5" x14ac:dyDescent="0.25">
      <c r="A6" s="21">
        <v>1</v>
      </c>
      <c r="B6" s="23" t="s">
        <v>46</v>
      </c>
      <c r="C6" s="21">
        <v>1</v>
      </c>
      <c r="D6" s="21">
        <v>2500</v>
      </c>
      <c r="E6" s="21">
        <f t="shared" ref="E6:E22" si="0">D6</f>
        <v>2500</v>
      </c>
    </row>
    <row r="7" spans="1:5" ht="30" x14ac:dyDescent="0.25">
      <c r="A7" s="21">
        <v>2</v>
      </c>
      <c r="B7" s="23" t="s">
        <v>47</v>
      </c>
      <c r="C7" s="21">
        <v>1</v>
      </c>
      <c r="D7" s="21">
        <v>1900</v>
      </c>
      <c r="E7" s="21">
        <f t="shared" si="0"/>
        <v>1900</v>
      </c>
    </row>
    <row r="8" spans="1:5" x14ac:dyDescent="0.25">
      <c r="A8" s="21">
        <v>3</v>
      </c>
      <c r="B8" s="23" t="s">
        <v>48</v>
      </c>
      <c r="C8" s="21">
        <v>1</v>
      </c>
      <c r="D8" s="21">
        <v>1350</v>
      </c>
      <c r="E8" s="21">
        <f t="shared" si="0"/>
        <v>1350</v>
      </c>
    </row>
    <row r="9" spans="1:5" x14ac:dyDescent="0.25">
      <c r="A9" s="21">
        <v>4</v>
      </c>
      <c r="B9" s="23" t="s">
        <v>49</v>
      </c>
      <c r="C9" s="21">
        <v>1</v>
      </c>
      <c r="D9" s="21">
        <v>1350</v>
      </c>
      <c r="E9" s="21">
        <f t="shared" si="0"/>
        <v>1350</v>
      </c>
    </row>
    <row r="10" spans="1:5" x14ac:dyDescent="0.25">
      <c r="A10" s="21">
        <v>5</v>
      </c>
      <c r="B10" s="23" t="s">
        <v>50</v>
      </c>
      <c r="C10" s="21">
        <v>1</v>
      </c>
      <c r="D10" s="21">
        <v>800</v>
      </c>
      <c r="E10" s="21">
        <f t="shared" si="0"/>
        <v>800</v>
      </c>
    </row>
    <row r="11" spans="1:5" x14ac:dyDescent="0.25">
      <c r="A11" s="21">
        <v>6</v>
      </c>
      <c r="B11" s="23" t="s">
        <v>51</v>
      </c>
      <c r="C11" s="21">
        <v>1</v>
      </c>
      <c r="D11" s="21">
        <v>800</v>
      </c>
      <c r="E11" s="21">
        <f t="shared" si="0"/>
        <v>800</v>
      </c>
    </row>
    <row r="12" spans="1:5" x14ac:dyDescent="0.25">
      <c r="A12" s="21">
        <v>7</v>
      </c>
      <c r="B12" s="23" t="s">
        <v>52</v>
      </c>
      <c r="C12" s="21">
        <v>1</v>
      </c>
      <c r="D12" s="21">
        <v>800</v>
      </c>
      <c r="E12" s="21">
        <f t="shared" si="0"/>
        <v>800</v>
      </c>
    </row>
    <row r="13" spans="1:5" x14ac:dyDescent="0.25">
      <c r="A13" s="21">
        <v>8</v>
      </c>
      <c r="B13" s="23" t="s">
        <v>53</v>
      </c>
      <c r="C13" s="21">
        <v>1</v>
      </c>
      <c r="D13" s="21">
        <v>800</v>
      </c>
      <c r="E13" s="21">
        <f t="shared" si="0"/>
        <v>800</v>
      </c>
    </row>
    <row r="14" spans="1:5" x14ac:dyDescent="0.25">
      <c r="A14" s="21">
        <v>9</v>
      </c>
      <c r="B14" s="23" t="s">
        <v>54</v>
      </c>
      <c r="C14" s="21">
        <v>1</v>
      </c>
      <c r="D14" s="21">
        <v>800</v>
      </c>
      <c r="E14" s="21">
        <f t="shared" si="0"/>
        <v>800</v>
      </c>
    </row>
    <row r="15" spans="1:5" x14ac:dyDescent="0.25">
      <c r="A15" s="21">
        <v>10</v>
      </c>
      <c r="B15" s="23" t="s">
        <v>55</v>
      </c>
      <c r="C15" s="21">
        <v>1</v>
      </c>
      <c r="D15" s="21">
        <v>500</v>
      </c>
      <c r="E15" s="21">
        <f t="shared" si="0"/>
        <v>500</v>
      </c>
    </row>
    <row r="16" spans="1:5" x14ac:dyDescent="0.25">
      <c r="A16" s="21">
        <v>11</v>
      </c>
      <c r="B16" s="23" t="s">
        <v>56</v>
      </c>
      <c r="C16" s="21">
        <v>1</v>
      </c>
      <c r="D16" s="21">
        <v>900</v>
      </c>
      <c r="E16" s="21">
        <f t="shared" si="0"/>
        <v>900</v>
      </c>
    </row>
    <row r="17" spans="1:5" x14ac:dyDescent="0.25">
      <c r="A17" s="21">
        <v>12</v>
      </c>
      <c r="B17" s="23" t="s">
        <v>57</v>
      </c>
      <c r="C17" s="21">
        <v>1</v>
      </c>
      <c r="D17" s="21">
        <v>700</v>
      </c>
      <c r="E17" s="21">
        <f t="shared" si="0"/>
        <v>700</v>
      </c>
    </row>
    <row r="18" spans="1:5" x14ac:dyDescent="0.25">
      <c r="A18" s="21">
        <v>13</v>
      </c>
      <c r="B18" s="23" t="s">
        <v>58</v>
      </c>
      <c r="C18" s="21">
        <v>1</v>
      </c>
      <c r="D18" s="21">
        <v>600</v>
      </c>
      <c r="E18" s="21">
        <f t="shared" si="0"/>
        <v>600</v>
      </c>
    </row>
    <row r="19" spans="1:5" x14ac:dyDescent="0.25">
      <c r="A19" s="21">
        <v>14</v>
      </c>
      <c r="B19" s="23" t="s">
        <v>59</v>
      </c>
      <c r="C19" s="21">
        <v>1</v>
      </c>
      <c r="D19" s="21">
        <v>600</v>
      </c>
      <c r="E19" s="21">
        <f t="shared" si="0"/>
        <v>600</v>
      </c>
    </row>
    <row r="20" spans="1:5" x14ac:dyDescent="0.25">
      <c r="A20" s="21">
        <v>15</v>
      </c>
      <c r="B20" s="23" t="s">
        <v>60</v>
      </c>
      <c r="C20" s="21">
        <v>1</v>
      </c>
      <c r="D20" s="21">
        <v>600</v>
      </c>
      <c r="E20" s="21">
        <f t="shared" si="0"/>
        <v>600</v>
      </c>
    </row>
    <row r="21" spans="1:5" x14ac:dyDescent="0.25">
      <c r="A21" s="21">
        <v>16</v>
      </c>
      <c r="B21" s="23" t="s">
        <v>61</v>
      </c>
      <c r="C21" s="21">
        <v>1</v>
      </c>
      <c r="D21" s="21">
        <v>570</v>
      </c>
      <c r="E21" s="21">
        <f t="shared" si="0"/>
        <v>570</v>
      </c>
    </row>
    <row r="22" spans="1:5" x14ac:dyDescent="0.25">
      <c r="A22" s="21">
        <v>17</v>
      </c>
      <c r="B22" s="23" t="s">
        <v>62</v>
      </c>
      <c r="C22" s="21">
        <v>1</v>
      </c>
      <c r="D22" s="21">
        <v>570</v>
      </c>
      <c r="E22" s="21">
        <f t="shared" si="0"/>
        <v>570</v>
      </c>
    </row>
    <row r="23" spans="1:5" x14ac:dyDescent="0.25">
      <c r="A23" s="21">
        <v>18</v>
      </c>
      <c r="B23" s="51" t="s">
        <v>112</v>
      </c>
      <c r="C23" s="30">
        <v>7</v>
      </c>
      <c r="D23" s="21">
        <v>689</v>
      </c>
      <c r="E23" s="21">
        <f>D23*C23</f>
        <v>4823</v>
      </c>
    </row>
    <row r="24" spans="1:5" x14ac:dyDescent="0.25">
      <c r="A24" s="21">
        <v>19</v>
      </c>
      <c r="B24" s="25" t="s">
        <v>67</v>
      </c>
      <c r="C24" s="30">
        <v>1</v>
      </c>
      <c r="D24" s="21">
        <v>1100</v>
      </c>
      <c r="E24" s="21">
        <f>D24</f>
        <v>1100</v>
      </c>
    </row>
    <row r="25" spans="1:5" x14ac:dyDescent="0.25">
      <c r="A25" s="21">
        <v>20</v>
      </c>
      <c r="B25" s="25" t="s">
        <v>68</v>
      </c>
      <c r="C25" s="30">
        <v>1</v>
      </c>
      <c r="D25" s="21">
        <v>1100</v>
      </c>
      <c r="E25" s="21">
        <f>D25</f>
        <v>1100</v>
      </c>
    </row>
    <row r="26" spans="1:5" x14ac:dyDescent="0.25">
      <c r="A26" s="21">
        <v>21</v>
      </c>
      <c r="B26" s="25" t="s">
        <v>69</v>
      </c>
      <c r="C26" s="30">
        <v>1</v>
      </c>
      <c r="D26" s="21">
        <v>500</v>
      </c>
      <c r="E26" s="21">
        <f>D26</f>
        <v>500</v>
      </c>
    </row>
    <row r="27" spans="1:5" x14ac:dyDescent="0.25">
      <c r="A27" s="21">
        <v>22</v>
      </c>
      <c r="B27" s="25" t="s">
        <v>70</v>
      </c>
      <c r="C27" s="30">
        <v>1</v>
      </c>
      <c r="D27" s="21">
        <v>320</v>
      </c>
      <c r="E27" s="21">
        <f>D27</f>
        <v>320</v>
      </c>
    </row>
    <row r="28" spans="1:5" x14ac:dyDescent="0.25">
      <c r="A28" s="21">
        <v>23</v>
      </c>
      <c r="B28" s="52" t="s">
        <v>111</v>
      </c>
      <c r="C28" s="30">
        <v>22</v>
      </c>
      <c r="D28" s="21">
        <v>410</v>
      </c>
      <c r="E28" s="21">
        <f>D28*C28</f>
        <v>9020</v>
      </c>
    </row>
    <row r="29" spans="1:5" x14ac:dyDescent="0.25">
      <c r="A29" s="21">
        <v>24</v>
      </c>
      <c r="B29" s="53" t="s">
        <v>106</v>
      </c>
      <c r="C29" s="21">
        <v>18</v>
      </c>
      <c r="D29" s="21">
        <v>298</v>
      </c>
      <c r="E29" s="21">
        <f>D29*C29</f>
        <v>5364</v>
      </c>
    </row>
    <row r="30" spans="1:5" x14ac:dyDescent="0.25">
      <c r="A30" s="21">
        <v>25</v>
      </c>
      <c r="B30" s="54" t="s">
        <v>110</v>
      </c>
      <c r="C30" s="21">
        <v>3</v>
      </c>
      <c r="D30" s="21">
        <v>340</v>
      </c>
      <c r="E30" s="21">
        <f>D30*C30</f>
        <v>1020</v>
      </c>
    </row>
    <row r="31" spans="1:5" x14ac:dyDescent="0.25">
      <c r="A31" s="21">
        <v>26</v>
      </c>
      <c r="B31" s="55" t="s">
        <v>63</v>
      </c>
      <c r="C31" s="30">
        <v>3</v>
      </c>
      <c r="D31" s="21">
        <v>410</v>
      </c>
      <c r="E31" s="21">
        <f>D31*C31</f>
        <v>1230</v>
      </c>
    </row>
    <row r="32" spans="1:5" x14ac:dyDescent="0.25">
      <c r="A32" s="21">
        <v>27</v>
      </c>
      <c r="B32" s="25" t="s">
        <v>109</v>
      </c>
      <c r="C32" s="30">
        <v>1</v>
      </c>
      <c r="D32" s="21">
        <v>800</v>
      </c>
      <c r="E32" s="21">
        <f>D32</f>
        <v>800</v>
      </c>
    </row>
    <row r="33" spans="1:5" x14ac:dyDescent="0.25">
      <c r="A33" s="21">
        <v>28</v>
      </c>
      <c r="B33" s="25" t="s">
        <v>64</v>
      </c>
      <c r="C33" s="30">
        <v>1</v>
      </c>
      <c r="D33" s="21">
        <v>450</v>
      </c>
      <c r="E33" s="21">
        <f>D33</f>
        <v>450</v>
      </c>
    </row>
    <row r="34" spans="1:5" x14ac:dyDescent="0.25">
      <c r="A34" s="21">
        <v>29</v>
      </c>
      <c r="B34" s="56" t="s">
        <v>65</v>
      </c>
      <c r="C34" s="30">
        <v>2</v>
      </c>
      <c r="D34" s="21">
        <v>393</v>
      </c>
      <c r="E34" s="21">
        <f>D34*C34</f>
        <v>786</v>
      </c>
    </row>
    <row r="35" spans="1:5" x14ac:dyDescent="0.25">
      <c r="A35" s="21">
        <v>30</v>
      </c>
      <c r="B35" s="25" t="s">
        <v>108</v>
      </c>
      <c r="C35" s="30">
        <v>1</v>
      </c>
      <c r="D35" s="21">
        <v>500</v>
      </c>
      <c r="E35" s="21">
        <f>D35</f>
        <v>500</v>
      </c>
    </row>
    <row r="36" spans="1:5" x14ac:dyDescent="0.25">
      <c r="A36" s="21">
        <v>31</v>
      </c>
      <c r="B36" s="25" t="s">
        <v>66</v>
      </c>
      <c r="C36" s="30">
        <v>2</v>
      </c>
      <c r="D36" s="21">
        <v>1100</v>
      </c>
      <c r="E36" s="21">
        <f>D36*C36</f>
        <v>2200</v>
      </c>
    </row>
    <row r="37" spans="1:5" x14ac:dyDescent="0.25">
      <c r="A37" s="21">
        <v>32</v>
      </c>
      <c r="B37" s="25" t="s">
        <v>71</v>
      </c>
      <c r="C37" s="30">
        <v>1</v>
      </c>
      <c r="D37" s="21">
        <v>350</v>
      </c>
      <c r="E37" s="21">
        <f>D37</f>
        <v>350</v>
      </c>
    </row>
    <row r="38" spans="1:5" x14ac:dyDescent="0.25">
      <c r="A38" s="21">
        <v>33</v>
      </c>
      <c r="B38" s="25" t="s">
        <v>107</v>
      </c>
      <c r="C38" s="30">
        <v>1</v>
      </c>
      <c r="D38" s="21">
        <v>350</v>
      </c>
      <c r="E38" s="21">
        <f>D38</f>
        <v>350</v>
      </c>
    </row>
    <row r="39" spans="1:5" x14ac:dyDescent="0.25">
      <c r="A39" s="21">
        <v>34</v>
      </c>
      <c r="B39" s="25" t="s">
        <v>106</v>
      </c>
      <c r="C39" s="30">
        <v>1</v>
      </c>
      <c r="D39" s="21">
        <v>325</v>
      </c>
      <c r="E39" s="21">
        <f>D39</f>
        <v>325</v>
      </c>
    </row>
    <row r="40" spans="1:5" x14ac:dyDescent="0.25">
      <c r="A40" s="21">
        <v>35</v>
      </c>
      <c r="B40" s="25" t="s">
        <v>72</v>
      </c>
      <c r="C40" s="30">
        <v>1</v>
      </c>
      <c r="D40" s="21">
        <v>390</v>
      </c>
      <c r="E40" s="21">
        <f>D40</f>
        <v>390</v>
      </c>
    </row>
    <row r="41" spans="1:5" x14ac:dyDescent="0.25">
      <c r="A41" s="21">
        <v>36</v>
      </c>
      <c r="B41" s="25" t="s">
        <v>73</v>
      </c>
      <c r="C41" s="30">
        <v>2</v>
      </c>
      <c r="D41" s="21">
        <v>330</v>
      </c>
      <c r="E41" s="21">
        <f>D41*C41</f>
        <v>660</v>
      </c>
    </row>
    <row r="42" spans="1:5" x14ac:dyDescent="0.25">
      <c r="A42" s="21">
        <v>37</v>
      </c>
      <c r="B42" s="23" t="s">
        <v>74</v>
      </c>
      <c r="C42" s="21">
        <v>4</v>
      </c>
      <c r="D42" s="21">
        <v>290</v>
      </c>
      <c r="E42" s="21">
        <f>D42*C42</f>
        <v>1160</v>
      </c>
    </row>
    <row r="43" spans="1:5" x14ac:dyDescent="0.25">
      <c r="A43" s="21">
        <v>38</v>
      </c>
      <c r="B43" s="23" t="s">
        <v>75</v>
      </c>
      <c r="C43" s="21">
        <v>2</v>
      </c>
      <c r="D43" s="21">
        <v>280</v>
      </c>
      <c r="E43" s="21">
        <f>D43*C43</f>
        <v>560</v>
      </c>
    </row>
    <row r="44" spans="1:5" x14ac:dyDescent="0.25">
      <c r="A44" s="21">
        <v>39</v>
      </c>
      <c r="B44" s="23" t="s">
        <v>76</v>
      </c>
      <c r="C44" s="21">
        <v>2</v>
      </c>
      <c r="D44" s="21">
        <v>280</v>
      </c>
      <c r="E44" s="21">
        <f>D44*C44</f>
        <v>560</v>
      </c>
    </row>
    <row r="45" spans="1:5" x14ac:dyDescent="0.25">
      <c r="A45" s="21">
        <v>40</v>
      </c>
      <c r="B45" s="23" t="s">
        <v>77</v>
      </c>
      <c r="C45" s="21">
        <v>1</v>
      </c>
      <c r="D45" s="21">
        <v>280</v>
      </c>
      <c r="E45" s="21">
        <f>D45</f>
        <v>280</v>
      </c>
    </row>
    <row r="46" spans="1:5" x14ac:dyDescent="0.25">
      <c r="A46" s="21">
        <v>41</v>
      </c>
      <c r="B46" s="23" t="s">
        <v>78</v>
      </c>
      <c r="C46" s="21">
        <v>1</v>
      </c>
      <c r="D46" s="21">
        <v>280</v>
      </c>
      <c r="E46" s="21">
        <f>D46</f>
        <v>280</v>
      </c>
    </row>
    <row r="47" spans="1:5" x14ac:dyDescent="0.25">
      <c r="A47" s="21">
        <v>42</v>
      </c>
      <c r="B47" s="23" t="s">
        <v>79</v>
      </c>
      <c r="C47" s="21">
        <v>2</v>
      </c>
      <c r="D47" s="21">
        <v>280</v>
      </c>
      <c r="E47" s="21">
        <f>D47*C47</f>
        <v>560</v>
      </c>
    </row>
    <row r="48" spans="1:5" x14ac:dyDescent="0.25">
      <c r="A48" s="21">
        <v>43</v>
      </c>
      <c r="B48" s="23" t="s">
        <v>80</v>
      </c>
      <c r="C48" s="21">
        <v>4</v>
      </c>
      <c r="D48" s="21">
        <v>270</v>
      </c>
      <c r="E48" s="21">
        <f>D48*C48</f>
        <v>1080</v>
      </c>
    </row>
    <row r="49" spans="1:5" x14ac:dyDescent="0.25">
      <c r="A49" s="21">
        <v>44</v>
      </c>
      <c r="B49" s="23" t="s">
        <v>81</v>
      </c>
      <c r="C49" s="21">
        <v>1</v>
      </c>
      <c r="D49" s="21">
        <v>270</v>
      </c>
      <c r="E49" s="21">
        <f>D49</f>
        <v>270</v>
      </c>
    </row>
    <row r="50" spans="1:5" x14ac:dyDescent="0.25">
      <c r="A50" s="21">
        <v>45</v>
      </c>
      <c r="B50" s="23" t="s">
        <v>82</v>
      </c>
      <c r="C50" s="21">
        <v>2</v>
      </c>
      <c r="D50" s="21">
        <v>220</v>
      </c>
      <c r="E50" s="21">
        <f>D50*C50</f>
        <v>440</v>
      </c>
    </row>
    <row r="51" spans="1:5" x14ac:dyDescent="0.25">
      <c r="A51" s="21">
        <v>46</v>
      </c>
      <c r="B51" s="23" t="s">
        <v>105</v>
      </c>
      <c r="C51" s="21">
        <v>1</v>
      </c>
      <c r="D51" s="21">
        <v>330</v>
      </c>
      <c r="E51" s="21">
        <f>D51</f>
        <v>330</v>
      </c>
    </row>
    <row r="52" spans="1:5" x14ac:dyDescent="0.25">
      <c r="A52" s="21">
        <v>47</v>
      </c>
      <c r="B52" s="57" t="s">
        <v>83</v>
      </c>
      <c r="C52" s="21">
        <v>2</v>
      </c>
      <c r="D52" s="21">
        <v>270</v>
      </c>
      <c r="E52" s="21">
        <f>D52*C52</f>
        <v>540</v>
      </c>
    </row>
    <row r="53" spans="1:5" x14ac:dyDescent="0.25">
      <c r="A53" s="21">
        <v>48</v>
      </c>
      <c r="B53" s="25" t="s">
        <v>84</v>
      </c>
      <c r="C53" s="30">
        <v>4</v>
      </c>
      <c r="D53" s="21">
        <v>165</v>
      </c>
      <c r="E53" s="21">
        <f>D53*C53</f>
        <v>660</v>
      </c>
    </row>
    <row r="54" spans="1:5" x14ac:dyDescent="0.25">
      <c r="A54" s="21">
        <v>49</v>
      </c>
      <c r="B54" s="23" t="s">
        <v>85</v>
      </c>
      <c r="C54" s="21">
        <v>1</v>
      </c>
      <c r="D54" s="21">
        <v>300</v>
      </c>
      <c r="E54" s="21">
        <f>D54</f>
        <v>300</v>
      </c>
    </row>
    <row r="55" spans="1:5" x14ac:dyDescent="0.25">
      <c r="A55" s="21">
        <v>50</v>
      </c>
      <c r="B55" s="23" t="s">
        <v>86</v>
      </c>
      <c r="C55" s="21">
        <v>4</v>
      </c>
      <c r="D55" s="21">
        <v>150</v>
      </c>
      <c r="E55" s="21">
        <f>D55*C55</f>
        <v>600</v>
      </c>
    </row>
    <row r="56" spans="1:5" x14ac:dyDescent="0.25">
      <c r="A56" s="21">
        <v>51</v>
      </c>
      <c r="B56" s="24" t="s">
        <v>87</v>
      </c>
      <c r="C56" s="21">
        <v>1</v>
      </c>
      <c r="D56" s="21">
        <v>130</v>
      </c>
      <c r="E56" s="21">
        <f>D56</f>
        <v>130</v>
      </c>
    </row>
    <row r="57" spans="1:5" x14ac:dyDescent="0.25">
      <c r="A57" s="21">
        <v>52</v>
      </c>
      <c r="B57" s="24" t="s">
        <v>88</v>
      </c>
      <c r="C57" s="21">
        <v>1</v>
      </c>
      <c r="D57" s="21">
        <v>300</v>
      </c>
      <c r="E57" s="21">
        <f>D57</f>
        <v>300</v>
      </c>
    </row>
    <row r="58" spans="1:5" x14ac:dyDescent="0.25">
      <c r="A58" s="21">
        <v>53</v>
      </c>
      <c r="B58" s="24" t="s">
        <v>89</v>
      </c>
      <c r="C58" s="21">
        <v>2</v>
      </c>
      <c r="D58" s="21">
        <v>420</v>
      </c>
      <c r="E58" s="21">
        <f>D58*C58</f>
        <v>840</v>
      </c>
    </row>
    <row r="59" spans="1:5" x14ac:dyDescent="0.25">
      <c r="A59" s="21">
        <v>54</v>
      </c>
      <c r="B59" s="24" t="s">
        <v>90</v>
      </c>
      <c r="C59" s="21">
        <v>1</v>
      </c>
      <c r="D59" s="21">
        <v>200</v>
      </c>
      <c r="E59" s="21">
        <f>D59</f>
        <v>200</v>
      </c>
    </row>
    <row r="60" spans="1:5" x14ac:dyDescent="0.25">
      <c r="A60" s="21"/>
      <c r="B60" s="22" t="s">
        <v>21</v>
      </c>
      <c r="C60" s="22">
        <f>SUM(C6:C59)</f>
        <v>123</v>
      </c>
      <c r="D60" s="35">
        <f>SUM(D6:D59)</f>
        <v>31010</v>
      </c>
      <c r="E60" s="35">
        <f>SUM(E6:E59)</f>
        <v>56518</v>
      </c>
    </row>
    <row r="61" spans="1:5" x14ac:dyDescent="0.25">
      <c r="A61" s="19"/>
      <c r="B61" s="19"/>
      <c r="C61" s="29"/>
      <c r="D61" s="29"/>
      <c r="E61" s="29"/>
    </row>
    <row r="62" spans="1:5" x14ac:dyDescent="0.25">
      <c r="A62" s="19"/>
      <c r="B62" s="19"/>
      <c r="C62" s="29"/>
      <c r="D62" s="29"/>
      <c r="E62" s="29"/>
    </row>
    <row r="63" spans="1:5" x14ac:dyDescent="0.25">
      <c r="A63" s="32"/>
      <c r="B63" s="32" t="s">
        <v>132</v>
      </c>
      <c r="C63" s="34">
        <f>E60*12</f>
        <v>678216</v>
      </c>
      <c r="D63" s="29"/>
      <c r="E63" s="29"/>
    </row>
    <row r="64" spans="1:5" x14ac:dyDescent="0.25">
      <c r="A64" s="32"/>
      <c r="B64" s="32" t="s">
        <v>91</v>
      </c>
      <c r="C64" s="33">
        <f>C63/'საწოლდღეების რაოდენობა'!D5</f>
        <v>18.581260273972603</v>
      </c>
      <c r="D64" s="29"/>
      <c r="E64" s="29"/>
    </row>
    <row r="65" spans="1:5" x14ac:dyDescent="0.25">
      <c r="A65" s="19"/>
      <c r="B65" s="19"/>
      <c r="C65" s="29"/>
      <c r="D65" s="29"/>
      <c r="E65" s="29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M23" sqref="M23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43" customWidth="1"/>
    <col min="7" max="7" width="16" style="43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108" t="s">
        <v>139</v>
      </c>
      <c r="D2" s="108"/>
      <c r="E2" s="108"/>
      <c r="F2" s="108"/>
      <c r="G2" s="108"/>
    </row>
    <row r="3" spans="2:7" s="36" customFormat="1" ht="30" x14ac:dyDescent="0.25">
      <c r="C3" s="39" t="s">
        <v>94</v>
      </c>
      <c r="D3" s="40" t="s">
        <v>135</v>
      </c>
      <c r="E3" s="39" t="s">
        <v>136</v>
      </c>
      <c r="F3" s="44" t="s">
        <v>137</v>
      </c>
      <c r="G3" s="44" t="s">
        <v>138</v>
      </c>
    </row>
    <row r="4" spans="2:7" x14ac:dyDescent="0.25">
      <c r="B4" s="5"/>
      <c r="C4" s="37" t="s">
        <v>133</v>
      </c>
      <c r="D4" s="38">
        <v>567543</v>
      </c>
      <c r="E4" s="38">
        <v>0.21</v>
      </c>
      <c r="F4" s="45">
        <f>D4*E4</f>
        <v>119184.03</v>
      </c>
      <c r="G4" s="45">
        <v>120000</v>
      </c>
    </row>
    <row r="5" spans="2:7" x14ac:dyDescent="0.25">
      <c r="C5" s="37" t="s">
        <v>13</v>
      </c>
      <c r="D5" s="38">
        <v>144176</v>
      </c>
      <c r="E5" s="38">
        <v>0.98</v>
      </c>
      <c r="F5" s="45">
        <f t="shared" ref="F5:F6" si="0">D5*E5</f>
        <v>141292.48000000001</v>
      </c>
      <c r="G5" s="45">
        <v>140000</v>
      </c>
    </row>
    <row r="6" spans="2:7" x14ac:dyDescent="0.25">
      <c r="C6" s="37" t="s">
        <v>2</v>
      </c>
      <c r="D6" s="38">
        <v>6570</v>
      </c>
      <c r="E6" s="38">
        <v>4.3499999999999996</v>
      </c>
      <c r="F6" s="45">
        <f t="shared" si="0"/>
        <v>28579.499999999996</v>
      </c>
      <c r="G6" s="45">
        <v>28000</v>
      </c>
    </row>
    <row r="7" spans="2:7" x14ac:dyDescent="0.25">
      <c r="C7" s="37" t="s">
        <v>134</v>
      </c>
      <c r="D7" s="38"/>
      <c r="E7" s="38"/>
      <c r="F7" s="45"/>
      <c r="G7" s="45">
        <v>2160</v>
      </c>
    </row>
    <row r="8" spans="2:7" x14ac:dyDescent="0.25">
      <c r="C8" s="37" t="s">
        <v>3</v>
      </c>
      <c r="D8" s="38"/>
      <c r="E8" s="38"/>
      <c r="F8" s="45"/>
      <c r="G8" s="45">
        <v>72000</v>
      </c>
    </row>
    <row r="9" spans="2:7" x14ac:dyDescent="0.25">
      <c r="C9" s="38"/>
      <c r="D9" s="38"/>
      <c r="E9" s="38"/>
      <c r="F9" s="45"/>
      <c r="G9" s="45"/>
    </row>
    <row r="10" spans="2:7" x14ac:dyDescent="0.25">
      <c r="C10" s="38" t="s">
        <v>4</v>
      </c>
      <c r="D10" s="38"/>
      <c r="E10" s="38"/>
      <c r="F10" s="45"/>
      <c r="G10" s="45">
        <v>22688</v>
      </c>
    </row>
    <row r="11" spans="2:7" x14ac:dyDescent="0.25">
      <c r="C11" s="38" t="s">
        <v>19</v>
      </c>
      <c r="D11" s="38"/>
      <c r="E11" s="38"/>
      <c r="F11" s="45"/>
      <c r="G11" s="45">
        <v>3067</v>
      </c>
    </row>
    <row r="12" spans="2:7" x14ac:dyDescent="0.25">
      <c r="C12" s="38" t="s">
        <v>5</v>
      </c>
      <c r="D12" s="38"/>
      <c r="E12" s="38"/>
      <c r="F12" s="45"/>
      <c r="G12" s="45">
        <v>3374</v>
      </c>
    </row>
    <row r="13" spans="2:7" x14ac:dyDescent="0.25">
      <c r="C13" s="38" t="s">
        <v>6</v>
      </c>
      <c r="D13" s="38"/>
      <c r="E13" s="38"/>
      <c r="F13" s="45"/>
      <c r="G13" s="45">
        <v>3983</v>
      </c>
    </row>
    <row r="14" spans="2:7" x14ac:dyDescent="0.25">
      <c r="C14" s="38" t="s">
        <v>7</v>
      </c>
      <c r="D14" s="38"/>
      <c r="E14" s="38"/>
      <c r="F14" s="45"/>
      <c r="G14" s="45">
        <v>259591</v>
      </c>
    </row>
    <row r="15" spans="2:7" x14ac:dyDescent="0.25">
      <c r="C15" s="38" t="s">
        <v>14</v>
      </c>
      <c r="D15" s="38"/>
      <c r="E15" s="38"/>
      <c r="F15" s="45"/>
      <c r="G15" s="45">
        <v>3264</v>
      </c>
    </row>
    <row r="16" spans="2:7" x14ac:dyDescent="0.25">
      <c r="C16" s="38" t="s">
        <v>9</v>
      </c>
      <c r="D16" s="38"/>
      <c r="E16" s="38"/>
      <c r="F16" s="45"/>
      <c r="G16" s="45">
        <v>1653</v>
      </c>
    </row>
    <row r="17" spans="3:7" x14ac:dyDescent="0.25">
      <c r="C17" s="38" t="s">
        <v>8</v>
      </c>
      <c r="D17" s="38"/>
      <c r="E17" s="38"/>
      <c r="F17" s="45"/>
      <c r="G17" s="45">
        <v>5858</v>
      </c>
    </row>
    <row r="18" spans="3:7" ht="18.75" x14ac:dyDescent="0.3">
      <c r="C18" s="42" t="s">
        <v>21</v>
      </c>
      <c r="D18" s="42"/>
      <c r="E18" s="42"/>
      <c r="F18" s="46"/>
      <c r="G18" s="46">
        <f>SUM(G4:G17)</f>
        <v>665638</v>
      </c>
    </row>
    <row r="22" spans="3:7" ht="30" x14ac:dyDescent="0.25">
      <c r="C22" s="48" t="s">
        <v>140</v>
      </c>
      <c r="D22" s="41"/>
      <c r="E22" s="41"/>
      <c r="F22" s="47"/>
      <c r="G22" s="47">
        <f>G18/12</f>
        <v>55469.833333333336</v>
      </c>
    </row>
    <row r="24" spans="3:7" x14ac:dyDescent="0.25">
      <c r="C24" s="48" t="s">
        <v>141</v>
      </c>
      <c r="D24" s="41"/>
      <c r="E24" s="41"/>
      <c r="F24" s="47"/>
      <c r="G24" s="47">
        <f>G18/'საწოლდღეების რაოდენობა'!D5</f>
        <v>18.236657534246575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2019-09-06T05:16:25Z</cp:lastPrinted>
  <dcterms:created xsi:type="dcterms:W3CDTF">2014-10-16T09:47:28Z</dcterms:created>
  <dcterms:modified xsi:type="dcterms:W3CDTF">2019-10-17T06:30:23Z</dcterms:modified>
</cp:coreProperties>
</file>